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useppe\Documents\"/>
    </mc:Choice>
  </mc:AlternateContent>
  <xr:revisionPtr revIDLastSave="0" documentId="13_ncr:1_{92B6DCAF-9143-4794-B9AE-E8BDFA286EC5}" xr6:coauthVersionLast="45" xr6:coauthVersionMax="45" xr10:uidLastSave="{00000000-0000-0000-0000-000000000000}"/>
  <bookViews>
    <workbookView xWindow="-120" yWindow="-120" windowWidth="20730" windowHeight="11160" xr2:uid="{E96C2351-2225-4131-B74F-96CB53A6DFEA}"/>
  </bookViews>
  <sheets>
    <sheet name="Foglio1" sheetId="1" r:id="rId1"/>
    <sheet name="Foglio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" i="2" l="1"/>
  <c r="M10" i="2" s="1"/>
  <c r="M13" i="2" s="1"/>
  <c r="M5" i="2"/>
  <c r="H10" i="2"/>
  <c r="H5" i="2"/>
  <c r="H6" i="2"/>
  <c r="C10" i="2"/>
  <c r="C6" i="2"/>
  <c r="C5" i="2"/>
  <c r="D15" i="1"/>
  <c r="D12" i="1"/>
  <c r="D13" i="1"/>
  <c r="J5" i="1"/>
  <c r="H13" i="2" l="1"/>
  <c r="M12" i="2"/>
  <c r="H12" i="2"/>
  <c r="C13" i="2"/>
  <c r="C12" i="2"/>
  <c r="J10" i="1"/>
  <c r="J13" i="1" s="1"/>
  <c r="J12" i="1" s="1"/>
  <c r="J16" i="1" s="1"/>
  <c r="J15" i="1" s="1"/>
  <c r="J4" i="1"/>
  <c r="D10" i="1" l="1"/>
  <c r="D5" i="1"/>
  <c r="D4" i="1"/>
  <c r="D1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giuseppe</author>
  </authors>
  <commentList>
    <comment ref="A4" authorId="0" shapeId="0" xr:uid="{CEA29D2D-4E3F-4005-BC0F-3C2D32AEC7C7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Utile finale sul lato su cui abbiamo il guadagno iniziale
</t>
        </r>
        <r>
          <rPr>
            <sz val="9"/>
            <color indexed="81"/>
            <rFont val="Tahoma"/>
            <family val="2"/>
          </rPr>
          <t>Per guadagno nullo inserire valore 0,01</t>
        </r>
      </text>
    </comment>
    <comment ref="D4" authorId="0" shapeId="0" xr:uid="{EB62C698-9B58-4D6C-ABAB-B2E82FFED465}">
      <text>
        <r>
          <rPr>
            <b/>
            <sz val="9"/>
            <color indexed="81"/>
            <rFont val="Tahoma"/>
            <family val="2"/>
          </rPr>
          <t xml:space="preserve">marco:
</t>
        </r>
        <r>
          <rPr>
            <sz val="9"/>
            <color indexed="81"/>
            <rFont val="Tahoma"/>
            <family val="2"/>
          </rPr>
          <t xml:space="preserve">Differenza tra profitto iniziale e responsabilità 
</t>
        </r>
      </text>
    </comment>
    <comment ref="G4" authorId="0" shapeId="0" xr:uid="{A8DFF248-02A4-48E8-A594-6EEC9DDEC237}">
      <text>
        <r>
          <rPr>
            <b/>
            <sz val="9"/>
            <color indexed="81"/>
            <rFont val="Tahoma"/>
            <family val="2"/>
          </rPr>
          <t xml:space="preserve">marco:
Utile finale sul lato su cui abbiamo il guadagno iniziale
</t>
        </r>
        <r>
          <rPr>
            <sz val="9"/>
            <color indexed="81"/>
            <rFont val="Tahoma"/>
            <family val="2"/>
          </rPr>
          <t xml:space="preserve">Per guadagno nullo inserire valore 0,01
</t>
        </r>
      </text>
    </comment>
    <comment ref="J4" authorId="0" shapeId="0" xr:uid="{957BB67E-E157-45C5-9870-94D19CDF8195}">
      <text>
        <r>
          <rPr>
            <b/>
            <sz val="9"/>
            <color indexed="81"/>
            <rFont val="Tahoma"/>
            <family val="2"/>
          </rPr>
          <t xml:space="preserve">marco:
</t>
        </r>
        <r>
          <rPr>
            <sz val="9"/>
            <color indexed="81"/>
            <rFont val="Tahoma"/>
            <family val="2"/>
          </rPr>
          <t xml:space="preserve">Differenza tra profitto iniziale e puntata in back finale
</t>
        </r>
      </text>
    </comment>
    <comment ref="A5" authorId="0" shapeId="0" xr:uid="{8B5BCD6C-E674-4863-845E-CC69BC055B0D}">
      <text>
        <r>
          <rPr>
            <b/>
            <sz val="9"/>
            <color indexed="81"/>
            <rFont val="Tahoma"/>
            <family val="2"/>
          </rPr>
          <t>marco:
Utile finale sul lato su cui siamo esposti inizialmente</t>
        </r>
        <r>
          <rPr>
            <sz val="9"/>
            <color indexed="81"/>
            <rFont val="Tahoma"/>
            <family val="2"/>
          </rPr>
          <t xml:space="preserve">
Per guadagno nullo inserire valore 0,01</t>
        </r>
      </text>
    </comment>
    <comment ref="D5" authorId="0" shapeId="0" xr:uid="{2E42EA69-C7BC-4409-8263-357DAD5528F4}">
      <text>
        <r>
          <rPr>
            <b/>
            <sz val="9"/>
            <color indexed="81"/>
            <rFont val="Tahoma"/>
            <family val="2"/>
          </rPr>
          <t xml:space="preserve">Marco:
</t>
        </r>
        <r>
          <rPr>
            <sz val="9"/>
            <color indexed="81"/>
            <rFont val="Tahoma"/>
            <family val="2"/>
          </rPr>
          <t>Sarà pari alla differenza tra Copertura quota lay e puntata iniziale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A6AD090D-867F-4203-B4D2-9B6D704B7FBF}">
      <text>
        <r>
          <rPr>
            <b/>
            <sz val="9"/>
            <color indexed="81"/>
            <rFont val="Tahoma"/>
            <family val="2"/>
          </rPr>
          <t>marco:
Utile finale sul lato su cui siamo esposti inizialmente</t>
        </r>
        <r>
          <rPr>
            <sz val="9"/>
            <color indexed="81"/>
            <rFont val="Tahoma"/>
            <family val="2"/>
          </rPr>
          <t xml:space="preserve">
Per guadagno nullo inserire valore 0,01</t>
        </r>
      </text>
    </comment>
    <comment ref="J5" authorId="0" shapeId="0" xr:uid="{0E4AA442-8DC3-47D9-A1BE-8B193957B106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Differenza tra rientro esposizione e responsabilità iniziale</t>
        </r>
      </text>
    </comment>
    <comment ref="D7" authorId="0" shapeId="0" xr:uid="{34ACCB7A-0921-4A00-BEB1-1A8C21A07908}">
      <text>
        <r>
          <rPr>
            <b/>
            <sz val="9"/>
            <color indexed="81"/>
            <rFont val="Tahoma"/>
            <family val="2"/>
          </rPr>
          <t xml:space="preserve">marco:
</t>
        </r>
        <r>
          <rPr>
            <sz val="9"/>
            <color indexed="81"/>
            <rFont val="Tahoma"/>
            <family val="2"/>
          </rPr>
          <t xml:space="preserve">La quota in back iniziale dovrà essere superiore a quella in lay finale evidentemente
</t>
        </r>
      </text>
    </comment>
    <comment ref="J7" authorId="0" shapeId="0" xr:uid="{5D204124-607C-451B-B90E-5CC87A259EF4}">
      <text>
        <r>
          <rPr>
            <b/>
            <sz val="9"/>
            <color indexed="81"/>
            <rFont val="Tahoma"/>
            <family val="2"/>
          </rPr>
          <t xml:space="preserve">marco:
</t>
        </r>
        <r>
          <rPr>
            <sz val="9"/>
            <color indexed="81"/>
            <rFont val="Tahoma"/>
            <family val="2"/>
          </rPr>
          <t xml:space="preserve">Quota lay iniziale dovrà essere inferiore a quota back finale evidentemente
</t>
        </r>
      </text>
    </comment>
    <comment ref="D12" authorId="0" shapeId="0" xr:uid="{78F0D61E-90F8-4023-B557-4DC195405916}">
      <text>
        <r>
          <rPr>
            <b/>
            <sz val="9"/>
            <color indexed="81"/>
            <rFont val="Tahoma"/>
            <family val="2"/>
          </rPr>
          <t xml:space="preserve">marco:
</t>
        </r>
        <r>
          <rPr>
            <sz val="9"/>
            <color indexed="81"/>
            <rFont val="Tahoma"/>
            <family val="2"/>
          </rPr>
          <t xml:space="preserve">Guadagno iniziale per effetto della puntata iniziale a quota D7
</t>
        </r>
      </text>
    </comment>
    <comment ref="J12" authorId="0" shapeId="0" xr:uid="{9D84C87B-2172-444D-9282-B55814CCBB89}">
      <text>
        <r>
          <rPr>
            <b/>
            <sz val="9"/>
            <color indexed="81"/>
            <rFont val="Tahoma"/>
            <family val="2"/>
          </rPr>
          <t>marco:
Cifra da bancare alla quota in lay (J7)</t>
        </r>
        <r>
          <rPr>
            <sz val="9"/>
            <color indexed="81"/>
            <rFont val="Tahoma"/>
            <family val="2"/>
          </rPr>
          <t xml:space="preserve">
Rappresenta evidentemente il nostro guadagno iniziale</t>
        </r>
      </text>
    </comment>
    <comment ref="D13" authorId="0" shapeId="0" xr:uid="{5DCF4620-A938-488E-B230-2C8C034FE4A4}">
      <text>
        <r>
          <rPr>
            <b/>
            <sz val="9"/>
            <color indexed="81"/>
            <rFont val="Tahoma"/>
            <family val="2"/>
          </rPr>
          <t xml:space="preserve">marco:
Cifra da puntare alla quota in back (D7)
</t>
        </r>
        <r>
          <rPr>
            <sz val="9"/>
            <color indexed="81"/>
            <rFont val="Tahoma"/>
            <family val="2"/>
          </rPr>
          <t xml:space="preserve">Rappresenta evidentemente la nostra esposizione iniziale
</t>
        </r>
      </text>
    </comment>
    <comment ref="J13" authorId="0" shapeId="0" xr:uid="{CC68DF54-079C-4737-BA7E-C263BCE18596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Esposizione iniziale per effetto della bancata iniziale a quota J7</t>
        </r>
      </text>
    </comment>
    <comment ref="D15" authorId="0" shapeId="0" xr:uid="{84DBEED3-F998-4BC3-A8A9-EF92591E12CB}">
      <text>
        <r>
          <rPr>
            <b/>
            <sz val="9"/>
            <color indexed="81"/>
            <rFont val="Tahoma"/>
            <family val="2"/>
          </rPr>
          <t xml:space="preserve">marco:
</t>
        </r>
        <r>
          <rPr>
            <sz val="9"/>
            <color indexed="81"/>
            <rFont val="Tahoma"/>
            <family val="2"/>
          </rPr>
          <t xml:space="preserve">Responsabilità per effetto della copertura a quota lay D8
</t>
        </r>
      </text>
    </comment>
    <comment ref="J15" authorId="0" shapeId="0" xr:uid="{BBD9AF6D-11E2-465B-AC7D-2D0189C2F610}">
      <text>
        <r>
          <rPr>
            <b/>
            <sz val="9"/>
            <color indexed="81"/>
            <rFont val="Tahoma"/>
            <family val="2"/>
          </rPr>
          <t xml:space="preserve">marco:
</t>
        </r>
        <r>
          <rPr>
            <sz val="9"/>
            <color indexed="81"/>
            <rFont val="Tahoma"/>
            <family val="2"/>
          </rPr>
          <t xml:space="preserve">Rientro responsabilità iniziale(J13) per effetto della puntata in back(J16)
</t>
        </r>
      </text>
    </comment>
    <comment ref="D16" authorId="0" shapeId="0" xr:uid="{AE66CC50-7444-4AC7-8068-C9989C47B45A}">
      <text>
        <r>
          <rPr>
            <b/>
            <sz val="9"/>
            <color indexed="81"/>
            <rFont val="Tahoma"/>
            <family val="2"/>
          </rPr>
          <t>marco:
Cifra da bancare alla quota lay finale D8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6" authorId="0" shapeId="0" xr:uid="{040E96FF-2ABF-46B8-9110-2101F04F00C5}">
      <text>
        <r>
          <rPr>
            <b/>
            <sz val="9"/>
            <color indexed="81"/>
            <rFont val="Tahoma"/>
            <family val="2"/>
          </rPr>
          <t>marco:
Cifra da puntare alla quota back finale J8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giuseppe</author>
  </authors>
  <commentList>
    <comment ref="C8" authorId="0" shapeId="0" xr:uid="{E8C2D99C-FBBB-43DC-8039-8FEADC767154}">
      <text>
        <r>
          <rPr>
            <b/>
            <sz val="9"/>
            <color indexed="81"/>
            <rFont val="Tahoma"/>
            <family val="2"/>
          </rPr>
          <t xml:space="preserve">marco:
</t>
        </r>
        <r>
          <rPr>
            <sz val="9"/>
            <color indexed="81"/>
            <rFont val="Tahoma"/>
            <family val="2"/>
          </rPr>
          <t xml:space="preserve">Dovrà essere inferiore alla quota back iniziale
</t>
        </r>
      </text>
    </comment>
    <comment ref="H8" authorId="0" shapeId="0" xr:uid="{0F1800AA-D270-4BF4-BB4E-34B03CEF4D20}">
      <text>
        <r>
          <rPr>
            <b/>
            <sz val="9"/>
            <color indexed="81"/>
            <rFont val="Tahoma"/>
            <family val="2"/>
          </rPr>
          <t xml:space="preserve">marco:
</t>
        </r>
        <r>
          <rPr>
            <sz val="9"/>
            <color indexed="81"/>
            <rFont val="Tahoma"/>
            <family val="2"/>
          </rPr>
          <t xml:space="preserve">Dovrà essere superiore alla quota lay iniziale
</t>
        </r>
      </text>
    </comment>
    <comment ref="M8" authorId="0" shapeId="0" xr:uid="{A784635C-1430-428D-AE52-DFAE1177CF71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Non dovrà essere superiore a quota lay iniziale/(quota lay iniziale-1)</t>
        </r>
      </text>
    </comment>
    <comment ref="C9" authorId="0" shapeId="0" xr:uid="{E6858DB5-63AC-4D8C-AD47-5BA000051CF4}">
      <text>
        <r>
          <rPr>
            <b/>
            <sz val="9"/>
            <color indexed="81"/>
            <rFont val="Tahoma"/>
            <family val="2"/>
          </rPr>
          <t>marco:
Rapporto Utile lato Punta/Utile lato Banca
Dovrà essere maggiore o uguale a zero  per avere guadagno su entrambi i lati o al più rischio nullo su uno di essi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" authorId="0" shapeId="0" xr:uid="{1DCBF7F1-00F5-4B7D-8EBF-3A1653B77E87}">
      <text>
        <r>
          <rPr>
            <b/>
            <sz val="9"/>
            <color indexed="81"/>
            <rFont val="Tahoma"/>
            <family val="2"/>
          </rPr>
          <t>marco:
Rapporto Utile lato Punta/Utile lato Banca
Dovrà essere maggiore o uguale a zero per avere guadagno su entrambi i lati o al più rischio nullo su uno di essi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" authorId="0" shapeId="0" xr:uid="{515E3C0F-0E2C-49FA-8A85-EF3365C45952}">
      <text>
        <r>
          <rPr>
            <b/>
            <sz val="9"/>
            <color indexed="81"/>
            <rFont val="Tahoma"/>
            <family val="2"/>
          </rPr>
          <t>marco:
Rapporto Utile Banca Finale/Utile Banca Iniziale
Dovrà essere maggiore o uguale a zero  per avere guadagno su entrambi i lati o al più rischio nullo su uno di essi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<sst xmlns="http://schemas.openxmlformats.org/spreadsheetml/2006/main" count="54" uniqueCount="33">
  <si>
    <t>Target Lato Punta</t>
  </si>
  <si>
    <t>Target Lato Banca</t>
  </si>
  <si>
    <t>Netto</t>
  </si>
  <si>
    <t>Lordo</t>
  </si>
  <si>
    <t>Commissione</t>
  </si>
  <si>
    <t>Quota in Back</t>
  </si>
  <si>
    <t>Quota in Lay</t>
  </si>
  <si>
    <r>
      <t xml:space="preserve">Ripartizione </t>
    </r>
    <r>
      <rPr>
        <b/>
        <sz val="11"/>
        <color theme="1"/>
        <rFont val="Calibri"/>
        <family val="2"/>
        <scheme val="minor"/>
      </rPr>
      <t>K</t>
    </r>
  </si>
  <si>
    <t>Puntata iniziale</t>
  </si>
  <si>
    <t>Copertura quota lay</t>
  </si>
  <si>
    <t>Quota lay iniziale</t>
  </si>
  <si>
    <t>Quota back finale</t>
  </si>
  <si>
    <t>Profitto iniziale</t>
  </si>
  <si>
    <t>Responsabilità</t>
  </si>
  <si>
    <t>Puntata in back</t>
  </si>
  <si>
    <t>Rientro esposizione</t>
  </si>
  <si>
    <t>Back iniziale- Lay finale</t>
  </si>
  <si>
    <t>Quota back iniziale</t>
  </si>
  <si>
    <t>Loss iniziale lato Banca</t>
  </si>
  <si>
    <t>Gain iniziale lato Punta</t>
  </si>
  <si>
    <t>Quota lay finale</t>
  </si>
  <si>
    <t>Coeff. K ripartizione</t>
  </si>
  <si>
    <t>Copertura lay finale</t>
  </si>
  <si>
    <t>Utile Lato Punta</t>
  </si>
  <si>
    <t>Utile lato Banca</t>
  </si>
  <si>
    <t>Lay iniziale- Back finale</t>
  </si>
  <si>
    <t>Copertura back finale</t>
  </si>
  <si>
    <t>Lay iniziale- lay finale</t>
  </si>
  <si>
    <t>Bancata iniziale</t>
  </si>
  <si>
    <t>Gain lato Banca Finale</t>
  </si>
  <si>
    <t xml:space="preserve">Loss lato Banca Iniziale </t>
  </si>
  <si>
    <t>Utile Banca Finale</t>
  </si>
  <si>
    <t>Utile Banca Iniziale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</si>
</sst>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8"/>
      <color rgb="FF00B05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E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9" fontId="0" fillId="5" borderId="1" xfId="0" applyNumberForma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" fillId="3" borderId="0" xfId="0" applyFont="1" applyFill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left"/>
      <protection locked="0"/>
    </xf>
    <xf numFmtId="2" fontId="1" fillId="2" borderId="1" xfId="0" applyNumberFormat="1" applyFont="1" applyFill="1" applyBorder="1" applyAlignment="1" applyProtection="1">
      <alignment horizontal="center"/>
    </xf>
    <xf numFmtId="2" fontId="3" fillId="0" borderId="0" xfId="0" applyNumberFormat="1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2" fontId="3" fillId="0" borderId="0" xfId="0" applyNumberFormat="1" applyFont="1" applyAlignment="1" applyProtection="1">
      <alignment horizontal="center"/>
      <protection locked="0"/>
    </xf>
    <xf numFmtId="2" fontId="2" fillId="0" borderId="0" xfId="0" applyNumberFormat="1" applyFont="1" applyAlignment="1" applyProtection="1">
      <alignment horizontal="center"/>
      <protection locked="0"/>
    </xf>
    <xf numFmtId="2" fontId="2" fillId="0" borderId="0" xfId="0" applyNumberFormat="1" applyFont="1" applyAlignment="1" applyProtection="1">
      <alignment horizontal="center"/>
    </xf>
    <xf numFmtId="0" fontId="1" fillId="6" borderId="0" xfId="0" applyFont="1" applyFill="1" applyAlignment="1" applyProtection="1">
      <alignment horizontal="center"/>
      <protection locked="0"/>
    </xf>
    <xf numFmtId="0" fontId="1" fillId="0" borderId="0" xfId="0" applyFont="1" applyAlignment="1">
      <alignment vertical="center"/>
    </xf>
    <xf numFmtId="0" fontId="1" fillId="7" borderId="0" xfId="0" applyFont="1" applyFill="1" applyAlignment="1">
      <alignment vertical="center"/>
    </xf>
    <xf numFmtId="0" fontId="0" fillId="7" borderId="0" xfId="0" applyFill="1"/>
    <xf numFmtId="0" fontId="1" fillId="8" borderId="0" xfId="0" applyFont="1" applyFill="1" applyAlignment="1">
      <alignment vertical="center"/>
    </xf>
    <xf numFmtId="0" fontId="0" fillId="8" borderId="0" xfId="0" applyFill="1"/>
    <xf numFmtId="2" fontId="7" fillId="0" borderId="0" xfId="0" applyNumberFormat="1" applyFont="1" applyAlignment="1">
      <alignment horizontal="center" vertical="center"/>
    </xf>
    <xf numFmtId="2" fontId="0" fillId="0" borderId="0" xfId="0" applyNumberFormat="1"/>
    <xf numFmtId="2" fontId="2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0" fontId="3" fillId="8" borderId="0" xfId="0" applyFont="1" applyFill="1" applyAlignment="1">
      <alignment vertical="center"/>
    </xf>
    <xf numFmtId="0" fontId="6" fillId="8" borderId="0" xfId="0" applyFont="1" applyFill="1"/>
    <xf numFmtId="0" fontId="3" fillId="7" borderId="0" xfId="0" applyFont="1" applyFill="1" applyAlignment="1">
      <alignment vertical="center"/>
    </xf>
    <xf numFmtId="0" fontId="6" fillId="7" borderId="0" xfId="0" applyFont="1" applyFill="1"/>
    <xf numFmtId="0" fontId="8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e" xfId="0" builtinId="0"/>
  </cellStyles>
  <dxfs count="1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9C0006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FFCCFF"/>
      <color rgb="FFCCECFF"/>
      <color rgb="FFFF99FF"/>
      <color rgb="FF66CCFF"/>
      <color rgb="FF00CC00"/>
      <color rgb="FF00FF00"/>
      <color rgb="FF99CCFF"/>
      <color rgb="FFFF99CC"/>
      <color rgb="FFFF66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D389C-90ED-446E-A812-F604004C4C4B}">
  <dimension ref="A1:J16"/>
  <sheetViews>
    <sheetView tabSelected="1" workbookViewId="0">
      <selection activeCell="J10" sqref="J10"/>
    </sheetView>
  </sheetViews>
  <sheetFormatPr defaultRowHeight="15" x14ac:dyDescent="0.25"/>
  <cols>
    <col min="1" max="1" width="9.140625" style="1" customWidth="1"/>
    <col min="2" max="3" width="9.140625" style="1"/>
    <col min="4" max="4" width="13.7109375" style="1" customWidth="1"/>
    <col min="5" max="8" width="9.140625" style="1"/>
    <col min="9" max="9" width="9.85546875" style="1" customWidth="1"/>
    <col min="10" max="10" width="13.7109375" style="1" customWidth="1"/>
    <col min="11" max="16384" width="9.140625" style="1"/>
  </cols>
  <sheetData>
    <row r="1" spans="1:10" x14ac:dyDescent="0.25">
      <c r="B1" s="1" t="s">
        <v>4</v>
      </c>
      <c r="D1" s="2">
        <v>0.05</v>
      </c>
      <c r="H1" s="1" t="s">
        <v>4</v>
      </c>
      <c r="J1" s="2">
        <v>0.05</v>
      </c>
    </row>
    <row r="3" spans="1:10" x14ac:dyDescent="0.25">
      <c r="A3" s="3" t="s">
        <v>2</v>
      </c>
      <c r="D3" s="3" t="s">
        <v>3</v>
      </c>
      <c r="G3" s="3" t="s">
        <v>2</v>
      </c>
      <c r="J3" s="3" t="s">
        <v>3</v>
      </c>
    </row>
    <row r="4" spans="1:10" ht="21" customHeight="1" x14ac:dyDescent="0.25">
      <c r="A4" s="14">
        <v>100</v>
      </c>
      <c r="B4" s="1" t="s">
        <v>0</v>
      </c>
      <c r="D4" s="8">
        <f>A4/(1-D1)</f>
        <v>105.26315789473685</v>
      </c>
      <c r="G4" s="14">
        <v>100</v>
      </c>
      <c r="H4" s="1" t="s">
        <v>0</v>
      </c>
      <c r="J4" s="8">
        <f>G4/(1-J1)</f>
        <v>105.26315789473685</v>
      </c>
    </row>
    <row r="5" spans="1:10" ht="21" customHeight="1" x14ac:dyDescent="0.25">
      <c r="A5" s="4">
        <v>70</v>
      </c>
      <c r="B5" s="1" t="s">
        <v>1</v>
      </c>
      <c r="D5" s="8">
        <f>A5/(1-D1)</f>
        <v>73.684210526315795</v>
      </c>
      <c r="G5" s="4">
        <v>70</v>
      </c>
      <c r="H5" s="1" t="s">
        <v>1</v>
      </c>
      <c r="J5" s="8">
        <f>G5/(1-J1)</f>
        <v>73.684210526315795</v>
      </c>
    </row>
    <row r="7" spans="1:10" x14ac:dyDescent="0.25">
      <c r="B7" s="1" t="s">
        <v>5</v>
      </c>
      <c r="D7" s="5">
        <v>1.6</v>
      </c>
      <c r="H7" s="1" t="s">
        <v>10</v>
      </c>
      <c r="J7" s="5">
        <v>2.6666669999999999</v>
      </c>
    </row>
    <row r="8" spans="1:10" x14ac:dyDescent="0.25">
      <c r="B8" s="1" t="s">
        <v>6</v>
      </c>
      <c r="D8" s="5">
        <v>1.2</v>
      </c>
      <c r="H8" s="1" t="s">
        <v>11</v>
      </c>
      <c r="J8" s="5">
        <v>6</v>
      </c>
    </row>
    <row r="10" spans="1:10" ht="18.75" x14ac:dyDescent="0.3">
      <c r="B10" s="1" t="s">
        <v>7</v>
      </c>
      <c r="D10" s="10">
        <f>A4/A5</f>
        <v>1.4285714285714286</v>
      </c>
      <c r="H10" s="1" t="s">
        <v>7</v>
      </c>
      <c r="J10" s="10">
        <f>G4/G5</f>
        <v>1.4285714285714286</v>
      </c>
    </row>
    <row r="12" spans="1:10" ht="18.75" x14ac:dyDescent="0.3">
      <c r="B12" s="6" t="s">
        <v>12</v>
      </c>
      <c r="D12" s="12">
        <f>D13*(D7-1)</f>
        <v>180</v>
      </c>
      <c r="H12" s="6" t="s">
        <v>12</v>
      </c>
      <c r="J12" s="12">
        <f>J13/(J7-1)</f>
        <v>180.0000180000018</v>
      </c>
    </row>
    <row r="13" spans="1:10" ht="21" customHeight="1" x14ac:dyDescent="0.3">
      <c r="B13" s="6" t="s">
        <v>8</v>
      </c>
      <c r="D13" s="9">
        <f>D4*(D8+D10-1)/(D10*(D7-D8))</f>
        <v>299.99999999999994</v>
      </c>
      <c r="H13" s="6" t="s">
        <v>13</v>
      </c>
      <c r="J13" s="11">
        <f>J4*(J7-1)*(J10*(J8-1)+1)/(J10*(J8-J7))</f>
        <v>300.00009000000898</v>
      </c>
    </row>
    <row r="15" spans="1:10" ht="18.75" x14ac:dyDescent="0.3">
      <c r="B15" s="6" t="s">
        <v>13</v>
      </c>
      <c r="D15" s="11">
        <f>D16*(D8-1)</f>
        <v>74.736842105263122</v>
      </c>
      <c r="H15" s="6" t="s">
        <v>15</v>
      </c>
      <c r="J15" s="12">
        <f>J16*(J8-1)</f>
        <v>373.68430052632482</v>
      </c>
    </row>
    <row r="16" spans="1:10" ht="21" customHeight="1" x14ac:dyDescent="0.3">
      <c r="B16" s="7" t="s">
        <v>9</v>
      </c>
      <c r="D16" s="13">
        <f>D13*(D7+D10-1)/(D8+D10-1)</f>
        <v>373.68421052631572</v>
      </c>
      <c r="H16" s="6" t="s">
        <v>14</v>
      </c>
      <c r="J16" s="9">
        <f>J12*(J10*(J7-1)+1)/(J10*(J8-1)+1)</f>
        <v>74.736860105264967</v>
      </c>
    </row>
  </sheetData>
  <pageMargins left="0.7" right="0.7" top="0.75" bottom="0.75" header="0.3" footer="0.3"/>
  <pageSetup paperSize="9" orientation="portrait" horizontalDpi="0" verticalDpi="0" r:id="rId1"/>
  <ignoredErrors>
    <ignoredError sqref="J12:J13 J15 D12 D15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C91D0-632F-490D-A4CF-A65C6F2A0758}">
  <dimension ref="A1:N13"/>
  <sheetViews>
    <sheetView workbookViewId="0">
      <selection activeCell="L15" sqref="L15"/>
    </sheetView>
  </sheetViews>
  <sheetFormatPr defaultRowHeight="15" x14ac:dyDescent="0.25"/>
  <cols>
    <col min="1" max="1" width="11.7109375" customWidth="1"/>
    <col min="2" max="2" width="10.7109375" customWidth="1"/>
    <col min="3" max="3" width="16.7109375" customWidth="1"/>
    <col min="6" max="6" width="11.7109375" customWidth="1"/>
    <col min="7" max="7" width="10.7109375" customWidth="1"/>
    <col min="8" max="8" width="16.7109375" customWidth="1"/>
    <col min="11" max="11" width="11.7109375" customWidth="1"/>
    <col min="12" max="12" width="10.7109375" customWidth="1"/>
    <col min="13" max="13" width="16.7109375" customWidth="1"/>
  </cols>
  <sheetData>
    <row r="1" spans="1:14" ht="31.5" customHeight="1" thickBot="1" x14ac:dyDescent="0.3">
      <c r="A1" s="29" t="s">
        <v>16</v>
      </c>
      <c r="B1" s="30"/>
      <c r="C1" s="30"/>
      <c r="D1" s="31"/>
      <c r="F1" s="29" t="s">
        <v>25</v>
      </c>
      <c r="G1" s="30"/>
      <c r="H1" s="30"/>
      <c r="I1" s="31"/>
      <c r="K1" s="29" t="s">
        <v>27</v>
      </c>
      <c r="L1" s="30"/>
      <c r="M1" s="30"/>
      <c r="N1" s="31"/>
    </row>
    <row r="3" spans="1:14" ht="21" customHeight="1" x14ac:dyDescent="0.25">
      <c r="A3" s="15" t="s">
        <v>17</v>
      </c>
      <c r="C3" s="20">
        <v>2.25</v>
      </c>
      <c r="F3" s="15" t="s">
        <v>10</v>
      </c>
      <c r="H3" s="20">
        <v>1.38</v>
      </c>
      <c r="K3" s="15" t="s">
        <v>10</v>
      </c>
      <c r="M3" s="20">
        <v>2</v>
      </c>
    </row>
    <row r="4" spans="1:14" ht="21" customHeight="1" x14ac:dyDescent="0.25">
      <c r="A4" s="15" t="s">
        <v>8</v>
      </c>
      <c r="C4" s="20">
        <v>235</v>
      </c>
      <c r="F4" s="15" t="s">
        <v>28</v>
      </c>
      <c r="H4" s="20">
        <v>175</v>
      </c>
      <c r="K4" s="15" t="s">
        <v>28</v>
      </c>
      <c r="M4" s="20">
        <v>89</v>
      </c>
    </row>
    <row r="5" spans="1:14" ht="21" customHeight="1" x14ac:dyDescent="0.25">
      <c r="A5" s="16" t="s">
        <v>18</v>
      </c>
      <c r="B5" s="17"/>
      <c r="C5" s="20">
        <f>-C4</f>
        <v>-235</v>
      </c>
      <c r="F5" s="16" t="s">
        <v>18</v>
      </c>
      <c r="G5" s="17"/>
      <c r="H5" s="20">
        <f>-H4*(H3-1)</f>
        <v>-66.499999999999986</v>
      </c>
      <c r="K5" s="16" t="s">
        <v>30</v>
      </c>
      <c r="L5" s="17"/>
      <c r="M5" s="20">
        <f>-M4*(M3-1)</f>
        <v>-89</v>
      </c>
    </row>
    <row r="6" spans="1:14" ht="21" customHeight="1" x14ac:dyDescent="0.25">
      <c r="A6" s="18" t="s">
        <v>19</v>
      </c>
      <c r="B6" s="19"/>
      <c r="C6" s="20">
        <f>C4*(C3-1)</f>
        <v>293.75</v>
      </c>
      <c r="F6" s="18" t="s">
        <v>19</v>
      </c>
      <c r="G6" s="19"/>
      <c r="H6" s="20">
        <f>H4</f>
        <v>175</v>
      </c>
      <c r="K6" s="16" t="s">
        <v>29</v>
      </c>
      <c r="L6" s="17"/>
      <c r="M6" s="20">
        <f>M4</f>
        <v>89</v>
      </c>
    </row>
    <row r="7" spans="1:14" x14ac:dyDescent="0.25">
      <c r="C7" s="21"/>
      <c r="H7" s="21"/>
      <c r="M7" s="21"/>
    </row>
    <row r="8" spans="1:14" ht="21" customHeight="1" x14ac:dyDescent="0.25">
      <c r="A8" s="15" t="s">
        <v>20</v>
      </c>
      <c r="C8" s="20">
        <v>1.35</v>
      </c>
      <c r="F8" s="15" t="s">
        <v>11</v>
      </c>
      <c r="H8" s="20">
        <v>3</v>
      </c>
      <c r="K8" s="15" t="s">
        <v>20</v>
      </c>
      <c r="M8" s="20">
        <v>1.2</v>
      </c>
    </row>
    <row r="9" spans="1:14" ht="21" customHeight="1" x14ac:dyDescent="0.25">
      <c r="A9" s="15" t="s">
        <v>21</v>
      </c>
      <c r="C9" s="22">
        <v>3</v>
      </c>
      <c r="F9" s="15" t="s">
        <v>21</v>
      </c>
      <c r="H9" s="22">
        <v>10000</v>
      </c>
      <c r="K9" s="15" t="s">
        <v>21</v>
      </c>
      <c r="M9" s="22">
        <v>0.5</v>
      </c>
    </row>
    <row r="10" spans="1:14" ht="21" customHeight="1" x14ac:dyDescent="0.25">
      <c r="A10" s="15" t="s">
        <v>22</v>
      </c>
      <c r="C10" s="23">
        <f>C4*(C3+C9-1)/(C8+C9-1)</f>
        <v>298.13432835820896</v>
      </c>
      <c r="F10" s="15" t="s">
        <v>26</v>
      </c>
      <c r="H10" s="23">
        <f>H6*(H9*(H3-1)+1)/(H9*(H8-1)+1)</f>
        <v>33.257087145642714</v>
      </c>
      <c r="K10" s="15" t="s">
        <v>22</v>
      </c>
      <c r="M10" s="23">
        <f>M6*(M9*(M3-1)+1)/(M9+M8-1)</f>
        <v>190.71428571428572</v>
      </c>
    </row>
    <row r="11" spans="1:14" ht="15" customHeight="1" x14ac:dyDescent="0.25">
      <c r="C11" s="21"/>
      <c r="H11" s="21"/>
      <c r="M11" s="21"/>
    </row>
    <row r="12" spans="1:14" ht="24" customHeight="1" x14ac:dyDescent="0.25">
      <c r="A12" s="25" t="s">
        <v>23</v>
      </c>
      <c r="B12" s="26"/>
      <c r="C12" s="24">
        <f>C6-C10*(C8-1)</f>
        <v>189.40298507462683</v>
      </c>
      <c r="F12" s="25" t="s">
        <v>23</v>
      </c>
      <c r="G12" s="26"/>
      <c r="H12" s="24">
        <f>H6-H10</f>
        <v>141.74291285435729</v>
      </c>
      <c r="K12" s="27" t="s">
        <v>31</v>
      </c>
      <c r="L12" s="28"/>
      <c r="M12" s="24">
        <f>M6-M10*(M8-1)</f>
        <v>50.857142857142861</v>
      </c>
    </row>
    <row r="13" spans="1:14" ht="24" customHeight="1" x14ac:dyDescent="0.25">
      <c r="A13" s="27" t="s">
        <v>24</v>
      </c>
      <c r="B13" s="17"/>
      <c r="C13" s="24">
        <f>C5+C10</f>
        <v>63.134328358208961</v>
      </c>
      <c r="F13" s="27" t="s">
        <v>24</v>
      </c>
      <c r="G13" s="17"/>
      <c r="H13" s="24">
        <f>H5+H10*(H8-1)</f>
        <v>1.4174291285442564E-2</v>
      </c>
      <c r="K13" s="27" t="s">
        <v>32</v>
      </c>
      <c r="L13" s="17"/>
      <c r="M13" s="24">
        <f>M5+M10</f>
        <v>101.71428571428572</v>
      </c>
    </row>
  </sheetData>
  <mergeCells count="3">
    <mergeCell ref="A1:D1"/>
    <mergeCell ref="F1:I1"/>
    <mergeCell ref="K1:N1"/>
  </mergeCells>
  <conditionalFormatting sqref="C5">
    <cfRule type="cellIs" dxfId="16" priority="17" operator="lessThan">
      <formula>0</formula>
    </cfRule>
  </conditionalFormatting>
  <conditionalFormatting sqref="C6">
    <cfRule type="cellIs" dxfId="15" priority="16" operator="greaterThan">
      <formula>0</formula>
    </cfRule>
  </conditionalFormatting>
  <conditionalFormatting sqref="H5">
    <cfRule type="cellIs" dxfId="14" priority="15" operator="lessThan">
      <formula>0</formula>
    </cfRule>
  </conditionalFormatting>
  <conditionalFormatting sqref="H6">
    <cfRule type="cellIs" dxfId="13" priority="14" operator="greaterThan">
      <formula>0</formula>
    </cfRule>
  </conditionalFormatting>
  <conditionalFormatting sqref="M5">
    <cfRule type="cellIs" dxfId="12" priority="13" operator="lessThan">
      <formula>0</formula>
    </cfRule>
  </conditionalFormatting>
  <conditionalFormatting sqref="M6">
    <cfRule type="cellIs" dxfId="11" priority="12" operator="greaterThan">
      <formula>0</formula>
    </cfRule>
  </conditionalFormatting>
  <conditionalFormatting sqref="C9">
    <cfRule type="cellIs" dxfId="10" priority="11" operator="lessThan">
      <formula>0</formula>
    </cfRule>
    <cfRule type="cellIs" dxfId="9" priority="10" operator="lessThan">
      <formula>0</formula>
    </cfRule>
  </conditionalFormatting>
  <conditionalFormatting sqref="C13">
    <cfRule type="cellIs" dxfId="8" priority="9" operator="lessThan">
      <formula>0</formula>
    </cfRule>
  </conditionalFormatting>
  <conditionalFormatting sqref="C12">
    <cfRule type="cellIs" dxfId="7" priority="8" operator="lessThan">
      <formula>0</formula>
    </cfRule>
  </conditionalFormatting>
  <conditionalFormatting sqref="H9">
    <cfRule type="cellIs" dxfId="6" priority="7" operator="lessThan">
      <formula>0</formula>
    </cfRule>
  </conditionalFormatting>
  <conditionalFormatting sqref="H12:H13">
    <cfRule type="cellIs" dxfId="5" priority="6" operator="lessThan">
      <formula>0</formula>
    </cfRule>
  </conditionalFormatting>
  <conditionalFormatting sqref="M12:M13">
    <cfRule type="cellIs" dxfId="4" priority="5" operator="lessThan">
      <formula>0</formula>
    </cfRule>
  </conditionalFormatting>
  <conditionalFormatting sqref="M9">
    <cfRule type="cellIs" dxfId="3" priority="4" operator="lessThan">
      <formula>0</formula>
    </cfRule>
  </conditionalFormatting>
  <conditionalFormatting sqref="C10">
    <cfRule type="cellIs" dxfId="2" priority="3" operator="lessThan">
      <formula>0</formula>
    </cfRule>
  </conditionalFormatting>
  <conditionalFormatting sqref="H10">
    <cfRule type="cellIs" dxfId="1" priority="2" operator="lessThan">
      <formula>0</formula>
    </cfRule>
  </conditionalFormatting>
  <conditionalFormatting sqref="M10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2020-04-29T15:34:56Z</dcterms:created>
  <dcterms:modified xsi:type="dcterms:W3CDTF">2020-05-01T09:09:18Z</dcterms:modified>
</cp:coreProperties>
</file>